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<sst xmlns="http://schemas.openxmlformats.org/spreadsheetml/2006/main" count="160" uniqueCount="139">
  <si>
    <t>Daniel und seine 70 Jahrwochen, mal nachgerechnet.</t>
  </si>
  <si>
    <t>http://lightwish.de/index.php?section=pages&amp;id=1</t>
  </si>
  <si>
    <t>Diese biblische Rechnung in Jahrwochen erscheint uns heute seltsam</t>
  </si>
  <si>
    <t xml:space="preserve">Jerusalem wurde im Jahre 587 v. Chr. von den Babyloniern erobert und der Tempel zerstört. </t>
  </si>
  <si>
    <t>Zu dieser Zeit lebte ein Mann namens Daniel, welchem der Engel Gabriel die Geheimnisse der kommenden Tage anvertraute:</t>
  </si>
  <si>
    <t xml:space="preserve">"So wisse und verstehe: Vom Erlass des Befehls zur Wiederherstellung und zum Aufbau Jerusalems bis zu dem Gesalbten, </t>
  </si>
  <si>
    <t xml:space="preserve">dem Fürsten, vergehen 7 Wochen und 62 Wochen; </t>
  </si>
  <si>
    <t xml:space="preserve">Straßen und Gräben werden wieder gebaut, und zwar in bedrängter Zeit. </t>
  </si>
  <si>
    <t>Und nach den 62 Wochen wird der Gesalbte ausgerottet werden, und ihm wird nichts zuteil werden."</t>
  </si>
  <si>
    <t>Prophet Daniel, Kapitel 9,25-26, Schlachter Übersetzung</t>
  </si>
  <si>
    <t>Also 7 Jahrwochen bis zum Beginn des Wiederaufbaus Jerusalems, der 62 Jahrwochen dauert bis der Gesalbte erscheint.</t>
  </si>
  <si>
    <t>Die Siebener-Einheiten</t>
  </si>
  <si>
    <t xml:space="preserve">Die Israeliten lebten in babylonischer Gefangenschaft, bis die Perser die Herrschaft übernahmen und ihnen gewährten, nach Israel zurückzukehren. </t>
  </si>
  <si>
    <t xml:space="preserve">Vom Erlass des persischen Königs Artaxerxes, Jerusalem wieder aufbauen zu dürfen, </t>
  </si>
  <si>
    <t xml:space="preserve">bis zum Auftreten des Messias (Jesus) sollen also 69 (62+7) Jahrwochen vergehen. </t>
  </si>
  <si>
    <t xml:space="preserve">Was sind nun Jahrwochen? </t>
  </si>
  <si>
    <t xml:space="preserve">Das in manchen Bibelübersetzungen mit "Jahrwoche" oder nur "Woche" wiedergegebene Wort heißt im hebräischen Urtext sheva, d.h. Sieben. </t>
  </si>
  <si>
    <t>Es bezeichnet eine Siebenereinheit, also entweder Tage, Wochen oder auch Jahre.</t>
  </si>
  <si>
    <t xml:space="preserve">In unserem Zusammenhang kommen nur die Jahre in Frage. </t>
  </si>
  <si>
    <t>Also sind eine Jahrwoche so viel wie 7 Jahre, und die 69 Jahrwochen sind damit genau 483 Jahre.</t>
  </si>
  <si>
    <t>Die Länge eines Jahres</t>
  </si>
  <si>
    <t xml:space="preserve">Doch wie viele Tage hatte ein Jahr nach der damaligen Zeitrechnung? </t>
  </si>
  <si>
    <t xml:space="preserve">Wir können davon ausgehen, dass die prophetischen Jahre der Bibel 360 Tage dauern. </t>
  </si>
  <si>
    <t xml:space="preserve">Dies ergibt sich z.B. aus folgender Feststellung: </t>
  </si>
  <si>
    <t xml:space="preserve">Im prophetischen Buch der "Offenbarung" wird über die letzte Hälfte der 70. Jahrwoche gesprochen (also dreieinhalb Jahre). </t>
  </si>
  <si>
    <t xml:space="preserve">Dabei werden 42 Monate mit 1260 Tagen gleichgesetzt. [7] Folglich hat da ein Jahr von 12 Monaten genau 360 Tage. </t>
  </si>
  <si>
    <t>"2. Sie werden die heilige Stadt zwertreten 42 Monate lang.</t>
  </si>
  <si>
    <t>3. und ich will meinen 2 Zeugen auftragen, im Bußgewand aufzutreten und prophetisch zu reden, zwölfhundertsechzig Tage lang."</t>
  </si>
  <si>
    <t xml:space="preserve">Ich denke, dass in unserem Zusammenhang auch noch folgendes erwähnenswert ist: </t>
  </si>
  <si>
    <t xml:space="preserve">In der Sintflutgeschichte finden sich die ältesten Datumsangaben mit Monaten in der Bibel. </t>
  </si>
  <si>
    <t xml:space="preserve">Die Zeit, in der die Sintflut die Erde bedeckte, wird mit 5 Monaten beziffert, nämlich vom "17. Tag des zweiten Monats" [1] bis zum "17. Tag des siebten Monats". </t>
  </si>
  <si>
    <t xml:space="preserve">An einer anderen Stelle im Kontext wird die Länge der Flut mit 150 Tagen angegeben. </t>
  </si>
  <si>
    <t>Auch hier wird also konsequent mit Monaten von 30 Tagen gerechnet.</t>
  </si>
  <si>
    <t>"17. Tag des zweiten Monats" [1]</t>
  </si>
  <si>
    <t>"17. Tag des siebten Monats". [2]</t>
  </si>
  <si>
    <t>Berechnung der Zeitspanne</t>
  </si>
  <si>
    <t>Aufgrund dieser Überlegungen sind wir jetzt in der Lage, die 69 Jahrwochen mit 173.880 Tagen gleichzusetzen:</t>
  </si>
  <si>
    <t xml:space="preserve">69 x 7 x 360 = 173.880 Tage. </t>
  </si>
  <si>
    <t>Der Erlass vom König Artaxerxes kam, gemäß den Angaben im Buch Nehemia, im Monat Nisan, im 20. Jahr seiner Regierung, heraus. [6]</t>
  </si>
  <si>
    <t xml:space="preserve">Artaxerxes regierte von 464-423 v. Chr. Er bestieg den Thron im Februar 464. De jure begann seine Herrschaft aber schon im Juli 465 (nach der Ermordung von Xerxes). </t>
  </si>
  <si>
    <t>Juli</t>
  </si>
  <si>
    <t>Februar</t>
  </si>
  <si>
    <t xml:space="preserve">Ab welchem Datum rechnete Nehemia? Als persischer Beamter rechnete er die Regierungszeit seines Herrn offensichtlich bereits ab Juli 465. </t>
  </si>
  <si>
    <t xml:space="preserve">Dies geht aus folgenden Tatsachen hervor: </t>
  </si>
  <si>
    <t xml:space="preserve">Nehemia Kapitel 1,1 und 2,1 zufolge fiel zunächst der Monat "Kislew" (November/Dezember) und erst danach der Monat "Nisan" (März/April) auf das 20. Regierungsjahr. </t>
  </si>
  <si>
    <t xml:space="preserve">Diese Angaben machen eindeutig klar, dass Nehemia das 1. Regierungsjahr seines Königs ab Juli 465 rechnete: </t>
  </si>
  <si>
    <t xml:space="preserve">Hätte Nehemia die Regierungszeit ab Februar 464 gerechnet, so wäre diese Monatsfolge nicht möglich gewesen. </t>
  </si>
  <si>
    <t xml:space="preserve">In diesem Fall wäre der Monat Nisan vor dem Monat Kislew gekommen. </t>
  </si>
  <si>
    <t>Die Zeitangabe in Nehemia Kapitel 2,1 können wir auf Grund dieser Überlegungen zwingend mit März/April 445 v. Chr. gleichsetzen. [4]</t>
  </si>
  <si>
    <t>Eintreffen der Prophezeiung</t>
  </si>
  <si>
    <t xml:space="preserve">Wenn man von hier aus 173.880 Tage dazu rechnet, kommt man auf den Monat Nisan (März/April) des Jahres 32. n. Chr. </t>
  </si>
  <si>
    <t xml:space="preserve">In genau diesem Monat ritt Jesus von Nazaeth auf einem Esel nach Jerusalem ein. Er wurde dabei von der Volksmenge stürmisch als Messias-Fürst begrüßt. [5] </t>
  </si>
  <si>
    <t xml:space="preserve">Auch wenn die Schaltjahre in der Berechnung berücksichtigt werden, stimmt die Zeitspanne überein. [4] </t>
  </si>
  <si>
    <t xml:space="preserve">Damit ist klar definiert, dass Jesus von Nazareth der von Gott versprochene Retter ist, und nicht irgendein anderer. </t>
  </si>
  <si>
    <t>Im Alten Testament der Bibel gibt es hunderte Prophezeiungen von verschiedenen Autoren aus unterschiedlichen Zeiten, die Jesus angekündigt haben.</t>
  </si>
  <si>
    <t xml:space="preserve">Nach der Aussage der Schlachter Übersetzung (siehe ganz oben) werden die Straßen und Befestigungsgräben eine unbestimmte Zeit lang gebaut, </t>
  </si>
  <si>
    <t xml:space="preserve">während die 62 und die 7 Jahrwochen addiert werden müssen, um zum Zeitpunkt des Messias zu gelangen. </t>
  </si>
  <si>
    <t xml:space="preserve">Der hebräische Urtext scheint an dieser Stelle jedoch etwas missverständlich zu sein, </t>
  </si>
  <si>
    <t>denn z.B. Martin Luthers Übersetzung und die revidierte Elberfelder Übersetzung haben aufgrund ihrer Interpunktion eine andere Aussage:</t>
  </si>
  <si>
    <t>Verwendete Literatur</t>
  </si>
  <si>
    <t>[1] 1. Buch Mose (Genesis) Kapitel 7,11</t>
  </si>
  <si>
    <t>[2] 1. Buch Mose (Genesis) Kapitel 8,4</t>
  </si>
  <si>
    <t>[3] 1. Buch Mose (Genesis) Kapitel 7,24</t>
  </si>
  <si>
    <t>[4] "Jerusalem - Hindernis für den Weltfrieden", Roger Liebi, 1996, Schwengeler-Verlag</t>
  </si>
  <si>
    <t>[5] Evangelium nach Matthäus, Kapitel 21,1-9</t>
  </si>
  <si>
    <t>[6] Buch Nehemia, Kapitel 2,1</t>
  </si>
  <si>
    <t>[7] Die Offenbarung nach Johannes, Kapitel 11,2-3</t>
  </si>
  <si>
    <t>Jahrwochen</t>
  </si>
  <si>
    <t>vChr.</t>
  </si>
  <si>
    <t>Monate</t>
  </si>
  <si>
    <t>März</t>
  </si>
  <si>
    <t>Tage</t>
  </si>
  <si>
    <t>Tammuz</t>
  </si>
  <si>
    <t>Adar</t>
  </si>
  <si>
    <t>(J)Wochen?</t>
  </si>
  <si>
    <t>Jahre?</t>
  </si>
  <si>
    <t>Tage =</t>
  </si>
  <si>
    <t>ist</t>
  </si>
  <si>
    <t>SonnenJahre</t>
  </si>
  <si>
    <t>Ijjar</t>
  </si>
  <si>
    <t>Tischri</t>
  </si>
  <si>
    <t>Herrschaftsbeginn</t>
  </si>
  <si>
    <t>Thronbesteigung</t>
  </si>
  <si>
    <t>Tage pro Monat</t>
  </si>
  <si>
    <t>Mitte Mai</t>
  </si>
  <si>
    <t>Anfang Oktober</t>
  </si>
  <si>
    <t>Nisan</t>
  </si>
  <si>
    <t>70 Jahrwochen sind keine 490 Jahre</t>
  </si>
  <si>
    <t>Sonnenjahre</t>
  </si>
  <si>
    <t>Jahre</t>
  </si>
  <si>
    <t>Monatsnamen</t>
  </si>
  <si>
    <t xml:space="preserve">Die folgende Übersicht bietet die Monatsnamen mit ihrer ungefähren Position im gregorianischen Kalender. </t>
  </si>
  <si>
    <t>Die Zuordnung zu den Tierkreiszeichen beruht auf jüdischer Tradition und ist idealtypisch.</t>
  </si>
  <si>
    <t>Sie berücksichtigt nicht die Ausnahmeregeln und stimmt daher nicht mit astronomisch exakten Berechnungen überein.[3]</t>
  </si>
  <si>
    <t>Nr.</t>
  </si>
  <si>
    <t>Monat</t>
  </si>
  <si>
    <t>Cheschwan, Marcheschwan</t>
  </si>
  <si>
    <t>Kislew</t>
  </si>
  <si>
    <t>Tevet</t>
  </si>
  <si>
    <t>Schevat (oder Schwat)</t>
  </si>
  <si>
    <t>Siwan</t>
  </si>
  <si>
    <t>Tammus</t>
  </si>
  <si>
    <t>Aw</t>
  </si>
  <si>
    <t>Elul</t>
  </si>
  <si>
    <t>Länge in Tagen</t>
  </si>
  <si>
    <t>29 (30 in übermäßigen Jahren)</t>
  </si>
  <si>
    <t>30 (29 in verminderten Jahren)</t>
  </si>
  <si>
    <t>Beginn zwischen</t>
  </si>
  <si>
    <t>dem ersten Septemberdrittel</t>
  </si>
  <si>
    <t>Anfang November</t>
  </si>
  <si>
    <t>Ende November</t>
  </si>
  <si>
    <t>letztem Dezemberdrittel</t>
  </si>
  <si>
    <t>Anfang Februar</t>
  </si>
  <si>
    <t>Mitte März</t>
  </si>
  <si>
    <t>Mitte April</t>
  </si>
  <si>
    <t>erstem Junidrittel</t>
  </si>
  <si>
    <t>Mitte Juli</t>
  </si>
  <si>
    <t>Mitte August</t>
  </si>
  <si>
    <t>und</t>
  </si>
  <si>
    <t>Anfang Dezember</t>
  </si>
  <si>
    <t>Mitte Dezember</t>
  </si>
  <si>
    <t>Mitte Januar</t>
  </si>
  <si>
    <t>Anfang März</t>
  </si>
  <si>
    <t>dem ersten Junidrittel</t>
  </si>
  <si>
    <t>Anfang Juli</t>
  </si>
  <si>
    <t>Mitte September</t>
  </si>
  <si>
    <t>Tierkreiszeichen</t>
  </si>
  <si>
    <t>Waage</t>
  </si>
  <si>
    <t>Skorpion</t>
  </si>
  <si>
    <t>Schütze</t>
  </si>
  <si>
    <t>Steinbock</t>
  </si>
  <si>
    <t>Wassermann</t>
  </si>
  <si>
    <t>Fische</t>
  </si>
  <si>
    <t>Widder</t>
  </si>
  <si>
    <t>Stier</t>
  </si>
  <si>
    <t>Zwillinge</t>
  </si>
  <si>
    <t>Krebs</t>
  </si>
  <si>
    <t>Löwe</t>
  </si>
  <si>
    <t>Jungfrau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</si>
</sst>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.00"/>
  </numFmts>
  <fonts count="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u val="single"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 quotePrefix="1">
      <alignment/>
    </xf>
    <xf numFmtId="164" fontId="0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 horizontal="left"/>
    </xf>
    <xf numFmtId="164" fontId="3" fillId="0" borderId="0" xfId="0" applyAlignment="1" quotePrefix="1">
      <alignment horizontal="left"/>
    </xf>
    <xf numFmtId="164" fontId="4" fillId="0" borderId="0" xfId="0" applyAlignment="1">
      <alignment horizontal="left"/>
    </xf>
    <xf numFmtId="164" fontId="6" fillId="0" borderId="0" xfId="0" applyAlignment="1">
      <alignment horizontal="left"/>
    </xf>
    <xf numFmtId="164" fontId="5" fillId="0" borderId="0" xfId="0" applyAlignment="1">
      <alignment horizontal="left"/>
    </xf>
    <xf numFmtId="164" fontId="3" fillId="0" borderId="0" xfId="0" applyAlignment="1">
      <alignment horizontal="left"/>
    </xf>
    <xf numFmtId="164" fontId="5" fillId="0" borderId="0" xfId="0" applyAlignment="1">
      <alignment horizontal="left"/>
    </xf>
    <xf numFmtId="164" fontId="1" fillId="0" borderId="0" xfId="0" applyAlignment="1">
      <alignment/>
    </xf>
    <xf numFmtId="164" fontId="7" fillId="0" borderId="0" xfId="0" applyAlignment="1">
      <alignment horizontal="left"/>
    </xf>
    <xf numFmtId="164" fontId="5" fillId="0" borderId="0" xfId="0" applyAlignment="1">
      <alignment horizontal="center"/>
    </xf>
    <xf numFmtId="164" fontId="5" fillId="0" borderId="0" xfId="0" applyAlignment="1">
      <alignment horizontal="left"/>
    </xf>
    <xf numFmtId="164" fontId="3" fillId="0" borderId="0" xfId="0" applyAlignment="1">
      <alignment/>
    </xf>
    <xf numFmtId="164" fontId="3" fillId="0" borderId="0" xfId="0" applyAlignment="1" quotePrefix="1">
      <alignment/>
    </xf>
    <xf numFmtId="164" fontId="7" fillId="0" borderId="0" xfId="0" applyAlignment="1">
      <alignment horizontal="left"/>
    </xf>
    <xf numFmtId="3" fontId="0" fillId="0" borderId="0" xfId="0" applyAlignment="1">
      <alignment/>
    </xf>
    <xf numFmtId="164" fontId="3" fillId="0" borderId="0" xfId="0" applyAlignment="1">
      <alignment/>
    </xf>
    <xf numFmtId="164" fontId="3" fillId="0" borderId="0" xfId="0" applyAlignment="1">
      <alignment horizontal="left"/>
    </xf>
    <xf numFmtId="165" fontId="0" fillId="0" borderId="0" xfId="0" applyAlignment="1">
      <alignment/>
    </xf>
    <xf numFmtId="166" fontId="0" fillId="0" borderId="0" xfId="0" applyAlignment="1">
      <alignment/>
    </xf>
    <xf numFmtId="164" fontId="1" fillId="0" borderId="0" xfId="0" applyAlignment="1">
      <alignment/>
    </xf>
    <xf numFmtId="166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46">
      <selection activeCell="F65" sqref="F65"/>
    </sheetView>
  </sheetViews>
  <sheetFormatPr defaultColWidth="10.00390625" defaultRowHeight="12.75"/>
  <cols>
    <col min="1" max="16" width="10.140625" style="0" bestFit="1" customWidth="1"/>
    <col min="17" max="17" width="4.140625" style="0" bestFit="1" customWidth="1"/>
    <col min="18" max="18" width="25.28125" style="0" bestFit="1" customWidth="1"/>
    <col min="19" max="19" width="27.8515625" style="0" bestFit="1" customWidth="1"/>
    <col min="20" max="20" width="25.421875" style="0" bestFit="1" customWidth="1"/>
    <col min="21" max="21" width="19.8515625" style="0" bestFit="1" customWidth="1"/>
    <col min="22" max="22" width="16.421875" style="0" bestFit="1" customWidth="1"/>
    <col min="23" max="256" width="10.140625" style="0" bestFit="1" customWidth="1"/>
  </cols>
  <sheetData>
    <row r="1" spans="1:17" ht="15.75">
      <c r="A1" s="4" t="s">
        <v>0</v>
      </c>
      <c r="Q1" s="13" t="s">
        <v>90</v>
      </c>
    </row>
    <row r="2" spans="1:17" ht="15.75">
      <c r="A2" s="3" t="s">
        <v>1</v>
      </c>
      <c r="Q2" s="5" t="s">
        <v>91</v>
      </c>
    </row>
    <row r="3" spans="1:17" ht="15.75">
      <c r="A3" t="s">
        <v>2</v>
      </c>
      <c r="Q3" s="5" t="s">
        <v>92</v>
      </c>
    </row>
    <row r="4" spans="1:17" ht="15.75">
      <c r="A4" s="5" t="s">
        <v>3</v>
      </c>
      <c r="Q4" s="5" t="s">
        <v>93</v>
      </c>
    </row>
    <row r="5" spans="1:22" ht="15.75">
      <c r="A5" s="5" t="s">
        <v>4</v>
      </c>
      <c r="Q5" s="14" t="s">
        <v>94</v>
      </c>
      <c r="R5" s="14" t="s">
        <v>95</v>
      </c>
      <c r="S5" s="14" t="s">
        <v>104</v>
      </c>
      <c r="T5" s="14" t="s">
        <v>107</v>
      </c>
      <c r="U5" s="14" t="s">
        <v>118</v>
      </c>
      <c r="V5" s="14" t="s">
        <v>126</v>
      </c>
    </row>
    <row r="6" spans="1:22" ht="15.75">
      <c r="A6" s="5" t="s">
        <v>5</v>
      </c>
      <c r="Q6" s="5">
        <v>7</v>
      </c>
      <c r="R6" s="5" t="s">
        <v>80</v>
      </c>
      <c r="S6" s="5">
        <v>30</v>
      </c>
      <c r="T6" s="5" t="s">
        <v>108</v>
      </c>
      <c r="U6" s="5" t="s">
        <v>85</v>
      </c>
      <c r="V6" s="5" t="s">
        <v>127</v>
      </c>
    </row>
    <row r="7" spans="1:22" ht="15.75">
      <c r="A7" s="21" t="s">
        <v>6</v>
      </c>
      <c r="Q7" s="5"/>
      <c r="R7" s="5"/>
      <c r="S7" s="5"/>
      <c r="T7" s="5"/>
      <c r="U7" s="5"/>
      <c r="V7" s="5"/>
    </row>
    <row r="8" spans="1:22" ht="15.75">
      <c r="A8" s="5" t="s">
        <v>7</v>
      </c>
      <c r="Q8" s="5">
        <v>8</v>
      </c>
      <c r="R8" s="5" t="s">
        <v>96</v>
      </c>
      <c r="S8" s="6" t="s">
        <v>105</v>
      </c>
      <c r="T8" s="5" t="s">
        <v>85</v>
      </c>
      <c r="U8" s="5" t="s">
        <v>109</v>
      </c>
      <c r="V8" s="5" t="s">
        <v>128</v>
      </c>
    </row>
    <row r="9" spans="1:22" ht="15.75">
      <c r="A9" s="21" t="s">
        <v>8</v>
      </c>
      <c r="Q9" s="5"/>
      <c r="R9" s="5"/>
      <c r="S9" s="5"/>
      <c r="T9" s="5"/>
      <c r="U9" s="5"/>
      <c r="V9" s="5"/>
    </row>
    <row r="10" spans="1:22" ht="15.75">
      <c r="A10" s="7" t="s">
        <v>9</v>
      </c>
      <c r="Q10" s="5">
        <v>9</v>
      </c>
      <c r="R10" s="5" t="s">
        <v>97</v>
      </c>
      <c r="S10" s="6" t="s">
        <v>106</v>
      </c>
      <c r="T10" s="5" t="s">
        <v>109</v>
      </c>
      <c r="U10" s="5" t="s">
        <v>119</v>
      </c>
      <c r="V10" s="5" t="s">
        <v>129</v>
      </c>
    </row>
    <row r="11" spans="1:22" ht="15.75">
      <c r="A11" s="7" t="s">
        <v>10</v>
      </c>
      <c r="Q11" s="5"/>
      <c r="R11" s="5"/>
      <c r="S11" s="5"/>
      <c r="T11" s="5"/>
      <c r="U11" s="5"/>
      <c r="V11" s="5"/>
    </row>
    <row r="12" spans="17:22" ht="15.75">
      <c r="Q12" s="5">
        <v>10</v>
      </c>
      <c r="R12" s="5" t="s">
        <v>98</v>
      </c>
      <c r="S12" s="5">
        <v>29</v>
      </c>
      <c r="T12" s="5" t="s">
        <v>110</v>
      </c>
      <c r="U12" s="5" t="s">
        <v>120</v>
      </c>
      <c r="V12" s="5" t="s">
        <v>130</v>
      </c>
    </row>
    <row r="13" spans="1:22" ht="15.75">
      <c r="A13" s="8" t="s">
        <v>11</v>
      </c>
      <c r="Q13" s="5">
        <v>11</v>
      </c>
      <c r="R13" s="5" t="s">
        <v>99</v>
      </c>
      <c r="S13" s="5">
        <v>30</v>
      </c>
      <c r="T13" s="5" t="s">
        <v>111</v>
      </c>
      <c r="U13" s="5" t="s">
        <v>121</v>
      </c>
      <c r="V13" s="5" t="s">
        <v>131</v>
      </c>
    </row>
    <row r="14" spans="1:22" ht="15.75">
      <c r="A14" s="5" t="s">
        <v>12</v>
      </c>
      <c r="Q14" s="5">
        <v>12</v>
      </c>
      <c r="R14" s="5" t="s">
        <v>73</v>
      </c>
      <c r="S14" s="5">
        <v>29</v>
      </c>
      <c r="T14" s="5" t="s">
        <v>112</v>
      </c>
      <c r="U14" s="5" t="s">
        <v>122</v>
      </c>
      <c r="V14" s="5" t="s">
        <v>132</v>
      </c>
    </row>
    <row r="15" spans="1:22" ht="15.75">
      <c r="A15" s="5" t="s">
        <v>13</v>
      </c>
      <c r="Q15" s="5">
        <v>1</v>
      </c>
      <c r="R15" s="5" t="s">
        <v>86</v>
      </c>
      <c r="S15" s="5">
        <v>30</v>
      </c>
      <c r="T15" s="5" t="s">
        <v>113</v>
      </c>
      <c r="U15" s="5" t="s">
        <v>114</v>
      </c>
      <c r="V15" s="5" t="s">
        <v>133</v>
      </c>
    </row>
    <row r="16" spans="1:22" ht="15.75">
      <c r="A16" s="5" t="s">
        <v>14</v>
      </c>
      <c r="I16">
        <f>69*7</f>
        <v>483</v>
      </c>
      <c r="J16" t="s">
        <v>89</v>
      </c>
      <c r="Q16" s="5">
        <v>2</v>
      </c>
      <c r="R16" s="5" t="s">
        <v>79</v>
      </c>
      <c r="S16" s="5">
        <v>29</v>
      </c>
      <c r="T16" s="5" t="s">
        <v>114</v>
      </c>
      <c r="U16" s="5" t="s">
        <v>84</v>
      </c>
      <c r="V16" s="5" t="s">
        <v>134</v>
      </c>
    </row>
    <row r="17" spans="1:22" ht="15.75">
      <c r="A17" s="9" t="s">
        <v>15</v>
      </c>
      <c r="Q17" s="5">
        <v>3</v>
      </c>
      <c r="R17" s="5" t="s">
        <v>100</v>
      </c>
      <c r="S17" s="5">
        <v>30</v>
      </c>
      <c r="T17" s="5" t="s">
        <v>84</v>
      </c>
      <c r="U17" s="5" t="s">
        <v>123</v>
      </c>
      <c r="V17" s="5" t="s">
        <v>135</v>
      </c>
    </row>
    <row r="18" spans="1:22" ht="15.75">
      <c r="A18" s="5" t="s">
        <v>16</v>
      </c>
      <c r="Q18" s="5">
        <v>4</v>
      </c>
      <c r="R18" s="5" t="s">
        <v>101</v>
      </c>
      <c r="S18" s="5">
        <v>29</v>
      </c>
      <c r="T18" s="5" t="s">
        <v>115</v>
      </c>
      <c r="U18" s="5" t="s">
        <v>124</v>
      </c>
      <c r="V18" s="5" t="s">
        <v>136</v>
      </c>
    </row>
    <row r="19" spans="1:22" ht="15.75">
      <c r="A19" s="5" t="s">
        <v>17</v>
      </c>
      <c r="Q19" s="5">
        <v>5</v>
      </c>
      <c r="R19" s="5" t="s">
        <v>102</v>
      </c>
      <c r="S19" s="5">
        <v>30</v>
      </c>
      <c r="T19" s="5" t="s">
        <v>116</v>
      </c>
      <c r="U19" s="5" t="s">
        <v>117</v>
      </c>
      <c r="V19" s="5" t="s">
        <v>137</v>
      </c>
    </row>
    <row r="20" spans="1:22" ht="15.75">
      <c r="A20" s="5" t="s">
        <v>18</v>
      </c>
      <c r="Q20" s="5">
        <v>6</v>
      </c>
      <c r="R20" s="5" t="s">
        <v>103</v>
      </c>
      <c r="S20" s="5">
        <v>29</v>
      </c>
      <c r="T20" s="5" t="s">
        <v>117</v>
      </c>
      <c r="U20" s="5" t="s">
        <v>125</v>
      </c>
      <c r="V20" s="5" t="s">
        <v>138</v>
      </c>
    </row>
    <row r="21" ht="15.75">
      <c r="A21" s="10" t="s">
        <v>19</v>
      </c>
    </row>
    <row r="22" spans="1:8" ht="13.5">
      <c r="A22">
        <v>69</v>
      </c>
      <c r="B22" t="s">
        <v>67</v>
      </c>
      <c r="C22">
        <f>69*7*12</f>
        <v>5796</v>
      </c>
      <c r="D22" t="s">
        <v>69</v>
      </c>
      <c r="E22">
        <f>C22*30</f>
        <v>173880</v>
      </c>
      <c r="F22" t="s">
        <v>71</v>
      </c>
      <c r="G22" s="22">
        <f>E22/365.14</f>
        <v>476.2009092402914</v>
      </c>
      <c r="H22" t="s">
        <v>88</v>
      </c>
    </row>
    <row r="23" spans="1:7" ht="13.5">
      <c r="A23">
        <v>587</v>
      </c>
      <c r="B23" t="s">
        <v>68</v>
      </c>
      <c r="C23">
        <v>7</v>
      </c>
      <c r="D23" t="s">
        <v>74</v>
      </c>
      <c r="E23">
        <f>7*7</f>
        <v>49</v>
      </c>
      <c r="F23">
        <f>A23-E23</f>
        <v>538</v>
      </c>
      <c r="G23" t="s">
        <v>68</v>
      </c>
    </row>
    <row r="24" spans="1:7" ht="13.5">
      <c r="A24">
        <v>445</v>
      </c>
      <c r="B24" t="s">
        <v>68</v>
      </c>
      <c r="C24">
        <f>69*7</f>
        <v>483</v>
      </c>
      <c r="D24" t="s">
        <v>75</v>
      </c>
      <c r="F24">
        <f>A24-C24</f>
        <v>-38</v>
      </c>
      <c r="G24" t="s">
        <v>68</v>
      </c>
    </row>
    <row r="25" spans="6:7" ht="13.5">
      <c r="F25" s="23">
        <f>A24-G22</f>
        <v>-31.200909240291026</v>
      </c>
      <c r="G25" t="s">
        <v>68</v>
      </c>
    </row>
    <row r="26" ht="15.75">
      <c r="A26" s="11" t="s">
        <v>20</v>
      </c>
    </row>
    <row r="27" ht="15.75">
      <c r="A27" s="5" t="s">
        <v>21</v>
      </c>
    </row>
    <row r="28" ht="15.75">
      <c r="A28" s="5" t="s">
        <v>22</v>
      </c>
    </row>
    <row r="29" ht="15.75">
      <c r="A29" s="5" t="s">
        <v>23</v>
      </c>
    </row>
    <row r="30" ht="15.75">
      <c r="A30" s="5" t="s">
        <v>24</v>
      </c>
    </row>
    <row r="31" ht="15.75">
      <c r="A31" s="5" t="s">
        <v>25</v>
      </c>
    </row>
    <row r="32" spans="1:9" ht="13.5">
      <c r="A32">
        <v>42</v>
      </c>
      <c r="B32">
        <v>1260</v>
      </c>
      <c r="C32">
        <f>B32/A32</f>
        <v>30</v>
      </c>
      <c r="D32">
        <f>B32/3.5</f>
        <v>360</v>
      </c>
      <c r="F32">
        <v>3.5</v>
      </c>
      <c r="G32">
        <f>F32*12</f>
        <v>42</v>
      </c>
      <c r="H32" t="s">
        <v>69</v>
      </c>
      <c r="I32">
        <f>F32*365</f>
        <v>1277.5</v>
      </c>
    </row>
    <row r="33" ht="13.5">
      <c r="A33" t="s">
        <v>26</v>
      </c>
    </row>
    <row r="34" ht="13.5">
      <c r="A34" s="2" t="s">
        <v>27</v>
      </c>
    </row>
    <row r="36" ht="15.75">
      <c r="A36" s="5" t="s">
        <v>28</v>
      </c>
    </row>
    <row r="37" ht="15.75">
      <c r="A37" s="5" t="s">
        <v>29</v>
      </c>
    </row>
    <row r="38" ht="15.75">
      <c r="A38" s="5" t="s">
        <v>30</v>
      </c>
    </row>
    <row r="39" ht="15.75">
      <c r="A39" s="5" t="s">
        <v>31</v>
      </c>
    </row>
    <row r="40" ht="15.75">
      <c r="A40" s="10" t="s">
        <v>32</v>
      </c>
    </row>
    <row r="41" spans="1:6" ht="13.5">
      <c r="A41">
        <v>5</v>
      </c>
      <c r="B41" t="s">
        <v>69</v>
      </c>
      <c r="C41">
        <v>150</v>
      </c>
      <c r="D41" t="s">
        <v>76</v>
      </c>
      <c r="E41">
        <f>C41/A41</f>
        <v>30</v>
      </c>
      <c r="F41" t="s">
        <v>83</v>
      </c>
    </row>
    <row r="42" spans="1:6" ht="15.75">
      <c r="A42" s="3" t="s">
        <v>33</v>
      </c>
      <c r="D42">
        <v>17</v>
      </c>
      <c r="E42" s="5" t="s">
        <v>79</v>
      </c>
      <c r="F42" t="s">
        <v>84</v>
      </c>
    </row>
    <row r="43" spans="1:6" ht="15.75">
      <c r="A43" s="3" t="s">
        <v>34</v>
      </c>
      <c r="D43">
        <v>17</v>
      </c>
      <c r="E43" s="5" t="s">
        <v>80</v>
      </c>
      <c r="F43" s="5" t="s">
        <v>85</v>
      </c>
    </row>
    <row r="45" ht="15.75">
      <c r="A45" s="15" t="s">
        <v>35</v>
      </c>
    </row>
    <row r="46" ht="13.5">
      <c r="A46" t="s">
        <v>36</v>
      </c>
    </row>
    <row r="47" spans="1:7" ht="15.75">
      <c r="A47" s="17" t="s">
        <v>37</v>
      </c>
      <c r="D47">
        <v>69</v>
      </c>
      <c r="E47">
        <v>7</v>
      </c>
      <c r="F47">
        <v>360</v>
      </c>
      <c r="G47">
        <f>D47*E47*F47</f>
        <v>173880</v>
      </c>
    </row>
    <row r="48" ht="15.75">
      <c r="A48" s="5" t="s">
        <v>38</v>
      </c>
    </row>
    <row r="49" ht="15.75">
      <c r="A49" s="5" t="s">
        <v>39</v>
      </c>
    </row>
    <row r="50" spans="1:5" ht="13.5">
      <c r="A50" t="s">
        <v>40</v>
      </c>
      <c r="B50">
        <v>465</v>
      </c>
      <c r="C50" t="s">
        <v>72</v>
      </c>
      <c r="D50">
        <v>3296</v>
      </c>
      <c r="E50" t="s">
        <v>81</v>
      </c>
    </row>
    <row r="51" spans="1:5" ht="13.5">
      <c r="A51" t="s">
        <v>41</v>
      </c>
      <c r="B51">
        <v>464</v>
      </c>
      <c r="C51" t="s">
        <v>73</v>
      </c>
      <c r="D51">
        <v>3297</v>
      </c>
      <c r="E51" t="s">
        <v>82</v>
      </c>
    </row>
    <row r="52" ht="15.75">
      <c r="A52" s="5" t="s">
        <v>42</v>
      </c>
    </row>
    <row r="53" ht="15.75">
      <c r="A53" s="5" t="s">
        <v>43</v>
      </c>
    </row>
    <row r="54" ht="15.75">
      <c r="A54" s="5" t="s">
        <v>44</v>
      </c>
    </row>
    <row r="55" ht="15.75">
      <c r="A55" s="5" t="s">
        <v>45</v>
      </c>
    </row>
    <row r="56" ht="15.75">
      <c r="A56" s="5" t="s">
        <v>46</v>
      </c>
    </row>
    <row r="57" ht="15.75">
      <c r="A57" s="5" t="s">
        <v>47</v>
      </c>
    </row>
    <row r="58" ht="15.75">
      <c r="A58" s="10" t="s">
        <v>48</v>
      </c>
    </row>
    <row r="59" spans="1:8" ht="13.5">
      <c r="A59">
        <v>30</v>
      </c>
      <c r="B59" t="s">
        <v>70</v>
      </c>
      <c r="C59" s="24">
        <v>445</v>
      </c>
      <c r="D59" t="s">
        <v>77</v>
      </c>
      <c r="E59">
        <v>18</v>
      </c>
      <c r="F59" t="s">
        <v>86</v>
      </c>
      <c r="G59">
        <v>3316</v>
      </c>
      <c r="H59" t="s">
        <v>81</v>
      </c>
    </row>
    <row r="61" ht="15.75">
      <c r="A61" s="18" t="s">
        <v>49</v>
      </c>
    </row>
    <row r="62" ht="15.75">
      <c r="A62" s="16" t="s">
        <v>50</v>
      </c>
    </row>
    <row r="63" spans="1:5" ht="13.5">
      <c r="A63" s="19">
        <v>173880</v>
      </c>
      <c r="B63" t="s">
        <v>71</v>
      </c>
      <c r="C63" s="25">
        <f>A63/365.24</f>
        <v>476.0705289672544</v>
      </c>
      <c r="D63" t="s">
        <v>78</v>
      </c>
      <c r="E63" s="22">
        <f>-445+A63/365.24</f>
        <v>31.070528967254006</v>
      </c>
    </row>
    <row r="64" spans="1:6" ht="13.5">
      <c r="A64" s="3">
        <f>70*7*360</f>
        <v>176400</v>
      </c>
      <c r="B64" t="s">
        <v>71</v>
      </c>
      <c r="C64" s="25">
        <f>A64/365.24</f>
        <v>482.9701018508378</v>
      </c>
      <c r="D64" t="s">
        <v>78</v>
      </c>
      <c r="E64" s="22"/>
      <c r="F64" s="2" t="s">
        <v>87</v>
      </c>
    </row>
    <row r="65" ht="15.75">
      <c r="A65" s="20" t="s">
        <v>51</v>
      </c>
    </row>
    <row r="66" ht="15.75">
      <c r="A66" s="5" t="s">
        <v>52</v>
      </c>
    </row>
    <row r="67" ht="15.75">
      <c r="A67" s="5" t="s">
        <v>53</v>
      </c>
    </row>
    <row r="68" ht="15.75">
      <c r="A68" s="20" t="s">
        <v>54</v>
      </c>
    </row>
    <row r="70" ht="15.75">
      <c r="A70" s="5" t="s">
        <v>55</v>
      </c>
    </row>
    <row r="71" ht="15.75">
      <c r="A71" s="5" t="s">
        <v>56</v>
      </c>
    </row>
    <row r="72" ht="15.75">
      <c r="A72" s="10" t="s">
        <v>57</v>
      </c>
    </row>
    <row r="73" ht="13.5">
      <c r="A73" s="3" t="s">
        <v>58</v>
      </c>
    </row>
    <row r="83" ht="13.5">
      <c r="A83" s="12" t="s">
        <v>59</v>
      </c>
    </row>
    <row r="84" ht="13.5">
      <c r="A84" s="3" t="s">
        <v>60</v>
      </c>
    </row>
    <row r="85" ht="13.5">
      <c r="A85" s="3" t="s">
        <v>61</v>
      </c>
    </row>
    <row r="86" ht="13.5">
      <c r="A86" s="3" t="s">
        <v>62</v>
      </c>
    </row>
    <row r="87" ht="13.5">
      <c r="A87" s="3" t="s">
        <v>63</v>
      </c>
    </row>
    <row r="88" ht="13.5">
      <c r="A88" s="3" t="s">
        <v>64</v>
      </c>
    </row>
    <row r="89" ht="13.5">
      <c r="A89" s="3" t="s">
        <v>65</v>
      </c>
    </row>
    <row r="90" ht="13.5">
      <c r="A90" s="3" t="s">
        <v>66</v>
      </c>
    </row>
  </sheetData>
  <sheetProtection/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489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2011-11-16T17:12:31Z</dcterms:created>
  <dcterms:modified xsi:type="dcterms:W3CDTF">2011-11-16T00:35:06Z</dcterms:modified>
  <cp:category/>
  <cp:version/>
  <cp:contentType/>
  <cp:contentStatus/>
</cp:coreProperties>
</file>